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partilhada_ADM\HOSPITAIS DE CAMPANHA\HMPLS\Site\Conteúdo Acesso a Informação\1. Atividades e Resultados - Planilha de Produção\"/>
    </mc:Choice>
  </mc:AlternateContent>
  <xr:revisionPtr revIDLastSave="0" documentId="13_ncr:1_{CBB027C0-CC26-48C1-9F90-9A2F4DA4888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latorio Estatístico Mensal" sheetId="1" r:id="rId1"/>
  </sheets>
  <externalReferences>
    <externalReference r:id="rId2"/>
  </externalReferences>
  <definedNames>
    <definedName name="_xlnm.Print_Area" localSheetId="0">'Relatorio Estatístico Mensal'!$A$1:$M$63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9" i="1" l="1"/>
  <c r="M38" i="1"/>
  <c r="L31" i="1"/>
  <c r="L30" i="1"/>
  <c r="M29" i="1"/>
  <c r="M28" i="1"/>
  <c r="L27" i="1"/>
  <c r="M26" i="1"/>
  <c r="M25" i="1"/>
  <c r="L24" i="1"/>
  <c r="M23" i="1"/>
  <c r="M22" i="1"/>
  <c r="L21" i="1"/>
  <c r="M20" i="1"/>
  <c r="M19" i="1"/>
  <c r="L18" i="1"/>
  <c r="M17" i="1"/>
  <c r="M16" i="1"/>
  <c r="L15" i="1"/>
  <c r="M14" i="1"/>
  <c r="M13" i="1"/>
  <c r="M11" i="1"/>
  <c r="M10" i="1"/>
  <c r="M8" i="1"/>
  <c r="M7" i="1"/>
  <c r="I50" i="1"/>
  <c r="H50" i="1"/>
  <c r="G50" i="1"/>
  <c r="F50" i="1"/>
  <c r="E50" i="1"/>
  <c r="D50" i="1"/>
  <c r="J49" i="1"/>
  <c r="J51" i="1" s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7" i="1"/>
  <c r="I47" i="1"/>
  <c r="H47" i="1"/>
  <c r="G47" i="1"/>
  <c r="F47" i="1"/>
  <c r="E47" i="1"/>
  <c r="D47" i="1"/>
  <c r="J46" i="1"/>
  <c r="I46" i="1"/>
  <c r="H46" i="1"/>
  <c r="G46" i="1"/>
  <c r="F46" i="1"/>
  <c r="E46" i="1"/>
  <c r="D46" i="1"/>
  <c r="J40" i="1"/>
  <c r="K39" i="1"/>
  <c r="J39" i="1"/>
  <c r="I37" i="1"/>
  <c r="H37" i="1"/>
  <c r="H40" i="1" s="1"/>
  <c r="G37" i="1"/>
  <c r="F37" i="1"/>
  <c r="E37" i="1"/>
  <c r="D37" i="1"/>
  <c r="J36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D40" i="1" s="1"/>
  <c r="I33" i="1"/>
  <c r="H33" i="1"/>
  <c r="G33" i="1"/>
  <c r="F33" i="1"/>
  <c r="E33" i="1"/>
  <c r="D33" i="1"/>
  <c r="K30" i="1"/>
  <c r="J30" i="1"/>
  <c r="I30" i="1"/>
  <c r="H30" i="1"/>
  <c r="G30" i="1"/>
  <c r="F30" i="1"/>
  <c r="E30" i="1"/>
  <c r="D30" i="1"/>
  <c r="K27" i="1"/>
  <c r="J27" i="1"/>
  <c r="I27" i="1"/>
  <c r="H27" i="1"/>
  <c r="G27" i="1"/>
  <c r="F27" i="1"/>
  <c r="E27" i="1"/>
  <c r="D27" i="1"/>
  <c r="K24" i="1"/>
  <c r="J24" i="1"/>
  <c r="I24" i="1"/>
  <c r="H24" i="1"/>
  <c r="G24" i="1"/>
  <c r="F24" i="1"/>
  <c r="E24" i="1"/>
  <c r="D24" i="1"/>
  <c r="K21" i="1"/>
  <c r="K31" i="1" s="1"/>
  <c r="J21" i="1"/>
  <c r="I21" i="1"/>
  <c r="H21" i="1"/>
  <c r="G21" i="1"/>
  <c r="F21" i="1"/>
  <c r="E21" i="1"/>
  <c r="D21" i="1"/>
  <c r="D31" i="1" s="1"/>
  <c r="K18" i="1"/>
  <c r="J18" i="1"/>
  <c r="I18" i="1"/>
  <c r="H18" i="1"/>
  <c r="G18" i="1"/>
  <c r="F18" i="1"/>
  <c r="E18" i="1"/>
  <c r="D18" i="1"/>
  <c r="K15" i="1"/>
  <c r="J15" i="1"/>
  <c r="I15" i="1"/>
  <c r="H15" i="1"/>
  <c r="G15" i="1"/>
  <c r="F15" i="1"/>
  <c r="E15" i="1"/>
  <c r="D15" i="1"/>
  <c r="J12" i="1"/>
  <c r="I12" i="1"/>
  <c r="H12" i="1"/>
  <c r="G12" i="1"/>
  <c r="F12" i="1"/>
  <c r="E12" i="1"/>
  <c r="D12" i="1"/>
  <c r="M9" i="1"/>
  <c r="M33" i="1" l="1"/>
  <c r="D52" i="1"/>
  <c r="F40" i="1"/>
  <c r="E52" i="1"/>
  <c r="F52" i="1"/>
  <c r="F56" i="1" s="1"/>
  <c r="E31" i="1"/>
  <c r="D43" i="1"/>
  <c r="D59" i="1" s="1"/>
  <c r="H52" i="1"/>
  <c r="H56" i="1" s="1"/>
  <c r="D51" i="1"/>
  <c r="F31" i="1"/>
  <c r="M31" i="1" s="1"/>
  <c r="M24" i="1"/>
  <c r="E40" i="1"/>
  <c r="I52" i="1"/>
  <c r="I56" i="1" s="1"/>
  <c r="M49" i="1"/>
  <c r="E51" i="1"/>
  <c r="E53" i="1" s="1"/>
  <c r="G52" i="1"/>
  <c r="G56" i="1" s="1"/>
  <c r="G31" i="1"/>
  <c r="M36" i="1"/>
  <c r="J52" i="1"/>
  <c r="J53" i="1" s="1"/>
  <c r="M48" i="1"/>
  <c r="F51" i="1"/>
  <c r="F53" i="1" s="1"/>
  <c r="M12" i="1"/>
  <c r="M15" i="1"/>
  <c r="H31" i="1"/>
  <c r="M27" i="1"/>
  <c r="M35" i="1"/>
  <c r="M47" i="1"/>
  <c r="G51" i="1"/>
  <c r="I31" i="1"/>
  <c r="D56" i="1"/>
  <c r="H51" i="1"/>
  <c r="H53" i="1" s="1"/>
  <c r="M18" i="1"/>
  <c r="J31" i="1"/>
  <c r="M30" i="1"/>
  <c r="M34" i="1"/>
  <c r="I40" i="1"/>
  <c r="E56" i="1"/>
  <c r="I51" i="1"/>
  <c r="F43" i="1"/>
  <c r="F59" i="1"/>
  <c r="J43" i="1"/>
  <c r="J59" i="1" s="1"/>
  <c r="I53" i="1"/>
  <c r="H39" i="1"/>
  <c r="G40" i="1"/>
  <c r="I39" i="1"/>
  <c r="M50" i="1"/>
  <c r="M51" i="1" s="1"/>
  <c r="G39" i="1"/>
  <c r="M37" i="1"/>
  <c r="M46" i="1"/>
  <c r="M52" i="1" s="1"/>
  <c r="M21" i="1"/>
  <c r="D39" i="1"/>
  <c r="E39" i="1"/>
  <c r="E43" i="1"/>
  <c r="F39" i="1"/>
  <c r="I43" i="1" l="1"/>
  <c r="I59" i="1" s="1"/>
  <c r="D53" i="1"/>
  <c r="E59" i="1"/>
  <c r="H43" i="1"/>
  <c r="H59" i="1" s="1"/>
  <c r="G43" i="1"/>
  <c r="G59" i="1" s="1"/>
  <c r="G53" i="1"/>
  <c r="J56" i="1"/>
  <c r="M39" i="1"/>
</calcChain>
</file>

<file path=xl/sharedStrings.xml><?xml version="1.0" encoding="utf-8"?>
<sst xmlns="http://schemas.openxmlformats.org/spreadsheetml/2006/main" count="82" uniqueCount="41">
  <si>
    <t>HOSPITAL PROFESSORA LYDIA STOROPOLI</t>
  </si>
  <si>
    <t>RELATÓRIO ESTÁTISTICO MENSAL</t>
  </si>
  <si>
    <t>Relatório Estatístico - 2021</t>
  </si>
  <si>
    <t>Abr</t>
  </si>
  <si>
    <t>Mai</t>
  </si>
  <si>
    <t>Jun</t>
  </si>
  <si>
    <t>Jul</t>
  </si>
  <si>
    <t>Ago</t>
  </si>
  <si>
    <t>Set</t>
  </si>
  <si>
    <t>Out</t>
  </si>
  <si>
    <t>Nov</t>
  </si>
  <si>
    <t>Total</t>
  </si>
  <si>
    <t>Leitos planejados</t>
  </si>
  <si>
    <t xml:space="preserve">Enfermaria </t>
  </si>
  <si>
    <t>UTI</t>
  </si>
  <si>
    <t>Leitos Instalados</t>
  </si>
  <si>
    <t>Entradas / Internados</t>
  </si>
  <si>
    <t>Entradas/                           Transferência interna</t>
  </si>
  <si>
    <t>Saídas/                            Transferência externa</t>
  </si>
  <si>
    <t>Altas</t>
  </si>
  <si>
    <t>óbito &lt; 24 h</t>
  </si>
  <si>
    <t>óbito &gt; 24 h</t>
  </si>
  <si>
    <t xml:space="preserve">Total Saídas </t>
  </si>
  <si>
    <t>Nº de leitos</t>
  </si>
  <si>
    <t>Leitos disponíveis</t>
  </si>
  <si>
    <t>Internados</t>
  </si>
  <si>
    <t>Transf. Entrada</t>
  </si>
  <si>
    <t>Paciente Dia</t>
  </si>
  <si>
    <t xml:space="preserve">Taxa Ocupação </t>
  </si>
  <si>
    <t xml:space="preserve">Média Permanência </t>
  </si>
  <si>
    <t>Transf. Externas</t>
  </si>
  <si>
    <t>Transf. Interna</t>
  </si>
  <si>
    <t>Óbitos &lt; 24</t>
  </si>
  <si>
    <t>Óbitos &gt; 24</t>
  </si>
  <si>
    <t>Total de Óbitos</t>
  </si>
  <si>
    <t>Total de Saídas</t>
  </si>
  <si>
    <t>Taxa Mortalidade</t>
  </si>
  <si>
    <t>Índice Renovação</t>
  </si>
  <si>
    <t>Interv.Substituição</t>
  </si>
  <si>
    <t>Fonte : Relatório de Atividades/Prestação de contas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</si>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</sst>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i/>
      <u/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5E0B4"/>
        <bgColor rgb="FFD0CECE"/>
      </patternFill>
    </fill>
    <fill>
      <patternFill patternType="solid">
        <fgColor rgb="FFE2F0D9"/>
        <bgColor rgb="FFFFFFCC"/>
      </patternFill>
    </fill>
    <fill>
      <patternFill patternType="solid">
        <fgColor rgb="FFD0CECE"/>
        <bgColor rgb="FFC0C0C0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ashDotDot">
        <color rgb="FF00800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auto="1"/>
      </right>
      <top/>
      <bottom style="thin">
        <color rgb="FFC0C0C0"/>
      </bottom>
      <diagonal/>
    </border>
    <border>
      <left style="dashDotDot">
        <color rgb="FF008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dashDotDot">
        <color rgb="FF00800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medium">
        <color auto="1"/>
      </right>
      <top style="thin">
        <color rgb="FFC0C0C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C0C0C0"/>
      </right>
      <top/>
      <bottom style="thin">
        <color rgb="FFC0C0C0"/>
      </bottom>
      <diagonal/>
    </border>
    <border>
      <left style="medium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C0C0C0"/>
      </right>
      <top style="thin">
        <color rgb="FFC0C0C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0" xfId="0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4" fillId="4" borderId="11" xfId="0" applyNumberFormat="1" applyFont="1" applyFill="1" applyBorder="1" applyAlignment="1">
      <alignment horizontal="center"/>
    </xf>
    <xf numFmtId="3" fontId="4" fillId="4" borderId="13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/>
    <xf numFmtId="0" fontId="6" fillId="0" borderId="26" xfId="0" applyFont="1" applyBorder="1"/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0" fontId="8" fillId="0" borderId="0" xfId="0" applyFont="1"/>
    <xf numFmtId="0" fontId="6" fillId="0" borderId="30" xfId="0" applyFont="1" applyBorder="1"/>
    <xf numFmtId="0" fontId="6" fillId="0" borderId="31" xfId="0" applyFont="1" applyBorder="1"/>
    <xf numFmtId="3" fontId="6" fillId="0" borderId="32" xfId="0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3" fontId="8" fillId="0" borderId="0" xfId="0" applyNumberFormat="1" applyFont="1"/>
    <xf numFmtId="0" fontId="6" fillId="0" borderId="35" xfId="0" applyFont="1" applyBorder="1"/>
    <xf numFmtId="0" fontId="6" fillId="0" borderId="36" xfId="0" applyFont="1" applyBorder="1"/>
    <xf numFmtId="3" fontId="6" fillId="0" borderId="37" xfId="0" applyNumberFormat="1" applyFont="1" applyBorder="1" applyAlignment="1">
      <alignment horizontal="center"/>
    </xf>
    <xf numFmtId="3" fontId="6" fillId="0" borderId="38" xfId="0" applyNumberFormat="1" applyFont="1" applyBorder="1" applyAlignment="1">
      <alignment horizontal="center"/>
    </xf>
    <xf numFmtId="3" fontId="2" fillId="0" borderId="39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3" fontId="6" fillId="0" borderId="42" xfId="0" applyNumberFormat="1" applyFont="1" applyBorder="1" applyAlignment="1">
      <alignment horizontal="center"/>
    </xf>
    <xf numFmtId="3" fontId="6" fillId="0" borderId="4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3" fontId="2" fillId="4" borderId="17" xfId="0" applyNumberFormat="1" applyFont="1" applyFill="1" applyBorder="1" applyAlignment="1">
      <alignment horizontal="center"/>
    </xf>
    <xf numFmtId="3" fontId="2" fillId="4" borderId="18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0" fontId="6" fillId="0" borderId="44" xfId="0" applyFont="1" applyBorder="1"/>
    <xf numFmtId="0" fontId="6" fillId="0" borderId="13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0" fontId="2" fillId="2" borderId="18" xfId="0" applyFont="1" applyFill="1" applyBorder="1"/>
    <xf numFmtId="0" fontId="2" fillId="2" borderId="48" xfId="0" applyFont="1" applyFill="1" applyBorder="1"/>
    <xf numFmtId="3" fontId="2" fillId="2" borderId="37" xfId="0" applyNumberFormat="1" applyFont="1" applyFill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3" fontId="2" fillId="2" borderId="39" xfId="0" applyNumberFormat="1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4" fontId="2" fillId="4" borderId="12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51" xfId="0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2" fillId="4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6</xdr:row>
      <xdr:rowOff>114480</xdr:rowOff>
    </xdr:from>
    <xdr:to>
      <xdr:col>0</xdr:col>
      <xdr:colOff>475920</xdr:colOff>
      <xdr:row>11</xdr:row>
      <xdr:rowOff>142560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9520" y="1324080"/>
          <a:ext cx="266400" cy="15519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LEITOS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219240</xdr:colOff>
      <xdr:row>12</xdr:row>
      <xdr:rowOff>9360</xdr:rowOff>
    </xdr:from>
    <xdr:to>
      <xdr:col>0</xdr:col>
      <xdr:colOff>485640</xdr:colOff>
      <xdr:row>17</xdr:row>
      <xdr:rowOff>228240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240" y="3047760"/>
          <a:ext cx="266400" cy="169524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ENTRADAS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209520</xdr:colOff>
      <xdr:row>21</xdr:row>
      <xdr:rowOff>209520</xdr:rowOff>
    </xdr:from>
    <xdr:to>
      <xdr:col>0</xdr:col>
      <xdr:colOff>475920</xdr:colOff>
      <xdr:row>28</xdr:row>
      <xdr:rowOff>209160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9520" y="5905440"/>
          <a:ext cx="266400" cy="20664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000000"/>
              </a:solidFill>
              <a:latin typeface="Calibri"/>
            </a:rPr>
            <a:t>SAÍDAS</a:t>
          </a:r>
          <a:endParaRPr lang="pt-BR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152280</xdr:colOff>
      <xdr:row>0</xdr:row>
      <xdr:rowOff>129960</xdr:rowOff>
    </xdr:from>
    <xdr:to>
      <xdr:col>1</xdr:col>
      <xdr:colOff>780480</xdr:colOff>
      <xdr:row>3</xdr:row>
      <xdr:rowOff>157320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4280" y="129960"/>
          <a:ext cx="628200" cy="5986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401297\Desktop\site\3-%20Pr&#233;via%20Hosp.%20Prof&#176;%20Lydia%20Stor&#243;poli-%20Outubro%20(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 "/>
      <sheetName val="ENFERMARIA"/>
      <sheetName val="FISIOTERAPIA (ENFERMARIA)"/>
      <sheetName val="UTI"/>
      <sheetName val="FISIOTERAPIA (UTI) "/>
      <sheetName val="PERFIL GERAL"/>
    </sheetNames>
    <sheetDataSet>
      <sheetData sheetId="0">
        <row r="13">
          <cell r="B13">
            <v>860</v>
          </cell>
          <cell r="C13">
            <v>3110</v>
          </cell>
          <cell r="D13">
            <v>4980</v>
          </cell>
          <cell r="E13">
            <v>6510</v>
          </cell>
          <cell r="F13">
            <v>6510</v>
          </cell>
          <cell r="G13">
            <v>6300</v>
          </cell>
        </row>
        <row r="14">
          <cell r="B14">
            <v>858</v>
          </cell>
          <cell r="C14">
            <v>3101</v>
          </cell>
          <cell r="D14">
            <v>4980</v>
          </cell>
          <cell r="E14">
            <v>6510</v>
          </cell>
          <cell r="F14">
            <v>6510</v>
          </cell>
          <cell r="G14">
            <v>6300</v>
          </cell>
        </row>
        <row r="15">
          <cell r="B15">
            <v>59</v>
          </cell>
          <cell r="C15">
            <v>263</v>
          </cell>
          <cell r="D15">
            <v>343</v>
          </cell>
          <cell r="E15">
            <v>251</v>
          </cell>
          <cell r="F15">
            <v>246</v>
          </cell>
          <cell r="G15">
            <v>253</v>
          </cell>
        </row>
        <row r="17">
          <cell r="B17">
            <v>290</v>
          </cell>
          <cell r="C17">
            <v>2006</v>
          </cell>
          <cell r="D17">
            <v>3098</v>
          </cell>
          <cell r="E17">
            <v>2345</v>
          </cell>
          <cell r="F17">
            <v>2090</v>
          </cell>
          <cell r="G17">
            <v>2420</v>
          </cell>
        </row>
        <row r="20">
          <cell r="B20">
            <v>19</v>
          </cell>
          <cell r="C20">
            <v>171</v>
          </cell>
          <cell r="D20">
            <v>282</v>
          </cell>
          <cell r="E20">
            <v>238</v>
          </cell>
          <cell r="F20">
            <v>190</v>
          </cell>
          <cell r="G20">
            <v>197</v>
          </cell>
          <cell r="H20">
            <v>250</v>
          </cell>
        </row>
        <row r="21">
          <cell r="B21">
            <v>2</v>
          </cell>
          <cell r="C21">
            <v>3</v>
          </cell>
          <cell r="D21">
            <v>2</v>
          </cell>
          <cell r="E21">
            <v>4</v>
          </cell>
          <cell r="F21">
            <v>5</v>
          </cell>
          <cell r="G21">
            <v>6</v>
          </cell>
          <cell r="H21">
            <v>2</v>
          </cell>
        </row>
        <row r="23">
          <cell r="B23">
            <v>0</v>
          </cell>
          <cell r="C23">
            <v>1</v>
          </cell>
          <cell r="D23">
            <v>1</v>
          </cell>
          <cell r="E23">
            <v>1</v>
          </cell>
          <cell r="F23">
            <v>2</v>
          </cell>
          <cell r="G23">
            <v>3</v>
          </cell>
          <cell r="H23">
            <v>2</v>
          </cell>
        </row>
        <row r="24">
          <cell r="B24">
            <v>1</v>
          </cell>
          <cell r="C24">
            <v>31</v>
          </cell>
          <cell r="D24">
            <v>43</v>
          </cell>
          <cell r="E24">
            <v>48</v>
          </cell>
          <cell r="F24">
            <v>38</v>
          </cell>
          <cell r="G24">
            <v>48</v>
          </cell>
        </row>
      </sheetData>
      <sheetData sheetId="1"/>
      <sheetData sheetId="2"/>
      <sheetData sheetId="3">
        <row r="13">
          <cell r="B13">
            <v>280</v>
          </cell>
          <cell r="C13">
            <v>620</v>
          </cell>
          <cell r="D13">
            <v>760</v>
          </cell>
          <cell r="E13">
            <v>930</v>
          </cell>
          <cell r="F13">
            <v>930</v>
          </cell>
          <cell r="G13">
            <v>900</v>
          </cell>
        </row>
        <row r="14">
          <cell r="B14">
            <v>278</v>
          </cell>
          <cell r="C14">
            <v>611</v>
          </cell>
          <cell r="D14">
            <v>760</v>
          </cell>
          <cell r="E14">
            <v>930</v>
          </cell>
          <cell r="F14">
            <v>930</v>
          </cell>
          <cell r="G14">
            <v>900</v>
          </cell>
        </row>
        <row r="15">
          <cell r="B15">
            <v>11</v>
          </cell>
          <cell r="C15">
            <v>23</v>
          </cell>
          <cell r="D15">
            <v>7</v>
          </cell>
          <cell r="E15">
            <v>27</v>
          </cell>
          <cell r="F15">
            <v>39</v>
          </cell>
          <cell r="G15">
            <v>14</v>
          </cell>
        </row>
        <row r="16">
          <cell r="B16">
            <v>16</v>
          </cell>
          <cell r="C16">
            <v>52</v>
          </cell>
          <cell r="D16">
            <v>85</v>
          </cell>
          <cell r="E16">
            <v>88</v>
          </cell>
          <cell r="F16">
            <v>64</v>
          </cell>
          <cell r="G16">
            <v>75</v>
          </cell>
          <cell r="H16">
            <v>92</v>
          </cell>
        </row>
        <row r="17">
          <cell r="B17">
            <v>119</v>
          </cell>
          <cell r="C17">
            <v>543</v>
          </cell>
          <cell r="D17">
            <v>708</v>
          </cell>
          <cell r="E17">
            <v>789</v>
          </cell>
          <cell r="F17">
            <v>779</v>
          </cell>
          <cell r="G17">
            <v>800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2</v>
          </cell>
          <cell r="C21">
            <v>1</v>
          </cell>
          <cell r="D21">
            <v>0</v>
          </cell>
          <cell r="E21">
            <v>2</v>
          </cell>
          <cell r="F21">
            <v>4</v>
          </cell>
          <cell r="G21">
            <v>2</v>
          </cell>
          <cell r="H21">
            <v>1</v>
          </cell>
        </row>
        <row r="22">
          <cell r="B22">
            <v>8</v>
          </cell>
          <cell r="C22">
            <v>40</v>
          </cell>
          <cell r="D22">
            <v>46</v>
          </cell>
          <cell r="E22">
            <v>68</v>
          </cell>
          <cell r="F22">
            <v>66</v>
          </cell>
          <cell r="G22">
            <v>45</v>
          </cell>
          <cell r="H22">
            <v>77</v>
          </cell>
        </row>
        <row r="23">
          <cell r="B23">
            <v>0</v>
          </cell>
          <cell r="C23">
            <v>1</v>
          </cell>
          <cell r="D23">
            <v>0</v>
          </cell>
          <cell r="E23">
            <v>0</v>
          </cell>
          <cell r="F23">
            <v>2</v>
          </cell>
          <cell r="G23">
            <v>1</v>
          </cell>
          <cell r="H23">
            <v>1</v>
          </cell>
        </row>
        <row r="24">
          <cell r="B24">
            <v>1</v>
          </cell>
          <cell r="C24">
            <v>31</v>
          </cell>
          <cell r="D24">
            <v>40</v>
          </cell>
          <cell r="E24">
            <v>40</v>
          </cell>
          <cell r="F24">
            <v>31</v>
          </cell>
          <cell r="G24">
            <v>44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view="pageBreakPreview" zoomScaleNormal="100" workbookViewId="0">
      <selection activeCell="Q10" sqref="Q10"/>
    </sheetView>
  </sheetViews>
  <sheetFormatPr defaultColWidth="8.7109375" defaultRowHeight="15" x14ac:dyDescent="0.25"/>
  <cols>
    <col min="2" max="2" width="24.28515625" customWidth="1"/>
    <col min="3" max="3" width="14.28515625" customWidth="1"/>
    <col min="4" max="12" width="12.28515625" customWidth="1"/>
    <col min="13" max="13" width="12.28515625" style="1" customWidth="1"/>
  </cols>
  <sheetData>
    <row r="1" spans="1:14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2"/>
    </row>
    <row r="2" spans="1:14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4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3"/>
    </row>
    <row r="4" spans="1:14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3"/>
    </row>
    <row r="5" spans="1:14" x14ac:dyDescent="0.25">
      <c r="B5" s="119"/>
      <c r="C5" s="119"/>
      <c r="D5" s="119"/>
      <c r="E5" s="2"/>
      <c r="F5" s="2"/>
      <c r="G5" s="2"/>
      <c r="H5" s="2"/>
      <c r="I5" s="2"/>
      <c r="J5" s="2"/>
      <c r="K5" s="2"/>
      <c r="L5" s="2"/>
      <c r="M5" s="4"/>
    </row>
    <row r="6" spans="1:14" ht="19.5" customHeight="1" x14ac:dyDescent="0.25">
      <c r="A6" s="120" t="s">
        <v>2</v>
      </c>
      <c r="B6" s="120"/>
      <c r="C6" s="120"/>
      <c r="D6" s="5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7" t="s">
        <v>10</v>
      </c>
      <c r="L6" s="7" t="s">
        <v>40</v>
      </c>
      <c r="M6" s="8" t="s">
        <v>11</v>
      </c>
      <c r="N6" s="9"/>
    </row>
    <row r="7" spans="1:14" ht="24" customHeight="1" x14ac:dyDescent="0.25">
      <c r="A7" s="121"/>
      <c r="B7" s="122" t="s">
        <v>12</v>
      </c>
      <c r="C7" s="10" t="s">
        <v>13</v>
      </c>
      <c r="D7" s="11">
        <v>190</v>
      </c>
      <c r="E7" s="11">
        <v>190</v>
      </c>
      <c r="F7" s="11">
        <v>180</v>
      </c>
      <c r="G7" s="11">
        <v>180</v>
      </c>
      <c r="H7" s="11">
        <v>180</v>
      </c>
      <c r="I7" s="11">
        <v>180</v>
      </c>
      <c r="J7" s="11">
        <v>180</v>
      </c>
      <c r="K7" s="11">
        <v>180</v>
      </c>
      <c r="L7" s="103">
        <v>180</v>
      </c>
      <c r="M7" s="12">
        <f>SUM(D7:L7)</f>
        <v>1640</v>
      </c>
      <c r="N7" s="9"/>
    </row>
    <row r="8" spans="1:14" ht="24" customHeight="1" x14ac:dyDescent="0.25">
      <c r="A8" s="121"/>
      <c r="B8" s="122"/>
      <c r="C8" s="13" t="s">
        <v>14</v>
      </c>
      <c r="D8" s="14">
        <v>20</v>
      </c>
      <c r="E8" s="14">
        <v>20</v>
      </c>
      <c r="F8" s="14">
        <v>30</v>
      </c>
      <c r="G8" s="14">
        <v>30</v>
      </c>
      <c r="H8" s="14">
        <v>30</v>
      </c>
      <c r="I8" s="14">
        <v>30</v>
      </c>
      <c r="J8" s="14">
        <v>30</v>
      </c>
      <c r="K8" s="14">
        <v>30</v>
      </c>
      <c r="L8" s="103">
        <v>30</v>
      </c>
      <c r="M8" s="12">
        <f>SUM(D8:L8)</f>
        <v>250</v>
      </c>
      <c r="N8" s="9"/>
    </row>
    <row r="9" spans="1:14" ht="24" customHeight="1" x14ac:dyDescent="0.25">
      <c r="A9" s="121"/>
      <c r="B9" s="122"/>
      <c r="C9" s="15" t="s">
        <v>11</v>
      </c>
      <c r="D9" s="16">
        <v>210</v>
      </c>
      <c r="E9" s="16">
        <v>210</v>
      </c>
      <c r="F9" s="16">
        <v>210</v>
      </c>
      <c r="G9" s="16">
        <v>210</v>
      </c>
      <c r="H9" s="16">
        <v>210</v>
      </c>
      <c r="I9" s="16">
        <v>210</v>
      </c>
      <c r="J9" s="16">
        <v>210</v>
      </c>
      <c r="K9" s="16">
        <v>210</v>
      </c>
      <c r="L9" s="16">
        <v>210</v>
      </c>
      <c r="M9" s="17">
        <f t="shared" ref="M9:M31" si="0">SUM(D9:K9)</f>
        <v>1680</v>
      </c>
      <c r="N9" s="9"/>
    </row>
    <row r="10" spans="1:14" ht="24" customHeight="1" x14ac:dyDescent="0.25">
      <c r="A10" s="121"/>
      <c r="B10" s="114" t="s">
        <v>15</v>
      </c>
      <c r="C10" s="13" t="s">
        <v>13</v>
      </c>
      <c r="D10" s="14">
        <v>70</v>
      </c>
      <c r="E10" s="14">
        <v>120</v>
      </c>
      <c r="F10" s="14">
        <v>190</v>
      </c>
      <c r="G10" s="14">
        <v>180</v>
      </c>
      <c r="H10" s="14">
        <v>180</v>
      </c>
      <c r="I10" s="14">
        <v>180</v>
      </c>
      <c r="J10" s="14">
        <v>180</v>
      </c>
      <c r="K10" s="14">
        <v>180</v>
      </c>
      <c r="L10" s="21">
        <v>180</v>
      </c>
      <c r="M10" s="18">
        <f>SUM(D10:L10)</f>
        <v>1460</v>
      </c>
      <c r="N10" s="9"/>
    </row>
    <row r="11" spans="1:14" ht="24" customHeight="1" x14ac:dyDescent="0.25">
      <c r="A11" s="121"/>
      <c r="B11" s="114"/>
      <c r="C11" s="13" t="s">
        <v>14</v>
      </c>
      <c r="D11" s="14">
        <v>20</v>
      </c>
      <c r="E11" s="14">
        <v>20</v>
      </c>
      <c r="F11" s="14">
        <v>20</v>
      </c>
      <c r="G11" s="14">
        <v>30</v>
      </c>
      <c r="H11" s="14">
        <v>30</v>
      </c>
      <c r="I11" s="14">
        <v>30</v>
      </c>
      <c r="J11" s="14">
        <v>30</v>
      </c>
      <c r="K11" s="14">
        <v>30</v>
      </c>
      <c r="L11" s="21">
        <v>30</v>
      </c>
      <c r="M11" s="18">
        <f>SUM(D11:L11)</f>
        <v>240</v>
      </c>
      <c r="N11" s="9"/>
    </row>
    <row r="12" spans="1:14" ht="24" customHeight="1" x14ac:dyDescent="0.25">
      <c r="A12" s="121"/>
      <c r="B12" s="114"/>
      <c r="C12" s="15" t="s">
        <v>11</v>
      </c>
      <c r="D12" s="16">
        <f t="shared" ref="D12:J12" si="1">SUM(D10:D11)</f>
        <v>90</v>
      </c>
      <c r="E12" s="16">
        <f t="shared" si="1"/>
        <v>140</v>
      </c>
      <c r="F12" s="16">
        <f t="shared" si="1"/>
        <v>210</v>
      </c>
      <c r="G12" s="16">
        <f t="shared" si="1"/>
        <v>210</v>
      </c>
      <c r="H12" s="16">
        <f t="shared" si="1"/>
        <v>210</v>
      </c>
      <c r="I12" s="16">
        <f t="shared" si="1"/>
        <v>210</v>
      </c>
      <c r="J12" s="16">
        <f t="shared" si="1"/>
        <v>210</v>
      </c>
      <c r="K12" s="19">
        <v>210</v>
      </c>
      <c r="L12" s="19">
        <v>210</v>
      </c>
      <c r="M12" s="20">
        <f t="shared" si="0"/>
        <v>1490</v>
      </c>
      <c r="N12" s="9"/>
    </row>
    <row r="13" spans="1:14" ht="23.25" customHeight="1" x14ac:dyDescent="0.25">
      <c r="A13" s="111"/>
      <c r="B13" s="112" t="s">
        <v>16</v>
      </c>
      <c r="C13" s="13" t="s">
        <v>13</v>
      </c>
      <c r="D13" s="14">
        <v>48</v>
      </c>
      <c r="E13" s="14">
        <v>240</v>
      </c>
      <c r="F13" s="14">
        <v>366</v>
      </c>
      <c r="G13" s="14">
        <v>224</v>
      </c>
      <c r="H13" s="14">
        <v>207</v>
      </c>
      <c r="I13" s="14">
        <v>239</v>
      </c>
      <c r="J13" s="14">
        <v>294</v>
      </c>
      <c r="K13" s="21">
        <v>255</v>
      </c>
      <c r="L13" s="21">
        <v>318</v>
      </c>
      <c r="M13" s="18">
        <f>SUM(D13:L13)</f>
        <v>2191</v>
      </c>
      <c r="N13" s="9"/>
    </row>
    <row r="14" spans="1:14" ht="23.25" customHeight="1" x14ac:dyDescent="0.25">
      <c r="A14" s="111"/>
      <c r="B14" s="112"/>
      <c r="C14" s="13" t="s">
        <v>14</v>
      </c>
      <c r="D14" s="14">
        <v>11</v>
      </c>
      <c r="E14" s="14">
        <v>23</v>
      </c>
      <c r="F14" s="14">
        <v>7</v>
      </c>
      <c r="G14" s="14">
        <v>27</v>
      </c>
      <c r="H14" s="14">
        <v>39</v>
      </c>
      <c r="I14" s="14">
        <v>14</v>
      </c>
      <c r="J14" s="14">
        <v>31</v>
      </c>
      <c r="K14" s="21">
        <v>33</v>
      </c>
      <c r="L14" s="21">
        <v>35</v>
      </c>
      <c r="M14" s="18">
        <f>SUM(D14:L14)</f>
        <v>220</v>
      </c>
      <c r="N14" s="9"/>
    </row>
    <row r="15" spans="1:14" ht="23.25" customHeight="1" x14ac:dyDescent="0.25">
      <c r="A15" s="111"/>
      <c r="B15" s="112"/>
      <c r="C15" s="15" t="s">
        <v>11</v>
      </c>
      <c r="D15" s="16">
        <f t="shared" ref="D15:L15" si="2">SUM(D13:D14)</f>
        <v>59</v>
      </c>
      <c r="E15" s="16">
        <f t="shared" si="2"/>
        <v>263</v>
      </c>
      <c r="F15" s="16">
        <f t="shared" si="2"/>
        <v>373</v>
      </c>
      <c r="G15" s="16">
        <f t="shared" si="2"/>
        <v>251</v>
      </c>
      <c r="H15" s="16">
        <f t="shared" si="2"/>
        <v>246</v>
      </c>
      <c r="I15" s="16">
        <f t="shared" si="2"/>
        <v>253</v>
      </c>
      <c r="J15" s="16">
        <f t="shared" si="2"/>
        <v>325</v>
      </c>
      <c r="K15" s="19">
        <f t="shared" si="2"/>
        <v>288</v>
      </c>
      <c r="L15" s="19">
        <f t="shared" si="2"/>
        <v>353</v>
      </c>
      <c r="M15" s="20">
        <f t="shared" si="0"/>
        <v>2058</v>
      </c>
      <c r="N15" s="9"/>
    </row>
    <row r="16" spans="1:14" ht="23.25" customHeight="1" x14ac:dyDescent="0.25">
      <c r="A16" s="111"/>
      <c r="B16" s="113" t="s">
        <v>17</v>
      </c>
      <c r="C16" s="14" t="s">
        <v>13</v>
      </c>
      <c r="D16" s="22">
        <v>8</v>
      </c>
      <c r="E16" s="22">
        <v>40</v>
      </c>
      <c r="F16" s="22">
        <v>46</v>
      </c>
      <c r="G16" s="22">
        <v>68</v>
      </c>
      <c r="H16" s="22">
        <v>66</v>
      </c>
      <c r="I16" s="22">
        <v>45</v>
      </c>
      <c r="J16" s="22">
        <v>77</v>
      </c>
      <c r="K16" s="23">
        <v>75</v>
      </c>
      <c r="L16" s="23">
        <v>55</v>
      </c>
      <c r="M16" s="18">
        <f>SUM(D16:L16)</f>
        <v>480</v>
      </c>
      <c r="N16" s="9"/>
    </row>
    <row r="17" spans="1:14" ht="23.25" customHeight="1" x14ac:dyDescent="0.25">
      <c r="A17" s="111"/>
      <c r="B17" s="113"/>
      <c r="C17" s="14" t="s">
        <v>14</v>
      </c>
      <c r="D17" s="14">
        <v>16</v>
      </c>
      <c r="E17" s="14">
        <v>52</v>
      </c>
      <c r="F17" s="14">
        <v>85</v>
      </c>
      <c r="G17" s="14">
        <v>88</v>
      </c>
      <c r="H17" s="14">
        <v>64</v>
      </c>
      <c r="I17" s="14">
        <v>75</v>
      </c>
      <c r="J17" s="14">
        <v>92</v>
      </c>
      <c r="K17" s="21">
        <v>78</v>
      </c>
      <c r="L17" s="21">
        <v>58</v>
      </c>
      <c r="M17" s="18">
        <f>SUM(D17:L17)</f>
        <v>608</v>
      </c>
      <c r="N17" s="9"/>
    </row>
    <row r="18" spans="1:14" ht="23.25" customHeight="1" x14ac:dyDescent="0.25">
      <c r="A18" s="111"/>
      <c r="B18" s="113"/>
      <c r="C18" s="16" t="s">
        <v>11</v>
      </c>
      <c r="D18" s="24">
        <f t="shared" ref="D18:L18" si="3">SUM(D16:D17)</f>
        <v>24</v>
      </c>
      <c r="E18" s="24">
        <f t="shared" si="3"/>
        <v>92</v>
      </c>
      <c r="F18" s="24">
        <f t="shared" si="3"/>
        <v>131</v>
      </c>
      <c r="G18" s="24">
        <f t="shared" si="3"/>
        <v>156</v>
      </c>
      <c r="H18" s="24">
        <f t="shared" si="3"/>
        <v>130</v>
      </c>
      <c r="I18" s="24">
        <f t="shared" si="3"/>
        <v>120</v>
      </c>
      <c r="J18" s="24">
        <f t="shared" si="3"/>
        <v>169</v>
      </c>
      <c r="K18" s="25">
        <f t="shared" si="3"/>
        <v>153</v>
      </c>
      <c r="L18" s="25">
        <f t="shared" si="3"/>
        <v>113</v>
      </c>
      <c r="M18" s="20">
        <f t="shared" si="0"/>
        <v>975</v>
      </c>
      <c r="N18" s="9"/>
    </row>
    <row r="19" spans="1:14" ht="23.25" customHeight="1" x14ac:dyDescent="0.25">
      <c r="A19" s="111"/>
      <c r="B19" s="112" t="s">
        <v>18</v>
      </c>
      <c r="C19" s="13" t="s">
        <v>13</v>
      </c>
      <c r="D19" s="14">
        <v>0</v>
      </c>
      <c r="E19" s="14">
        <v>2</v>
      </c>
      <c r="F19" s="14">
        <v>2</v>
      </c>
      <c r="G19" s="14">
        <v>2</v>
      </c>
      <c r="H19" s="14">
        <v>1</v>
      </c>
      <c r="I19" s="14">
        <v>4</v>
      </c>
      <c r="J19" s="14">
        <v>1</v>
      </c>
      <c r="K19" s="21">
        <v>6</v>
      </c>
      <c r="L19" s="21">
        <v>3</v>
      </c>
      <c r="M19" s="18">
        <f>SUM(D19:L19)</f>
        <v>21</v>
      </c>
      <c r="N19" s="9"/>
    </row>
    <row r="20" spans="1:14" ht="23.25" customHeight="1" x14ac:dyDescent="0.25">
      <c r="A20" s="111"/>
      <c r="B20" s="112"/>
      <c r="C20" s="13" t="s">
        <v>14</v>
      </c>
      <c r="D20" s="14">
        <v>2</v>
      </c>
      <c r="E20" s="14">
        <v>1</v>
      </c>
      <c r="F20" s="14">
        <v>0</v>
      </c>
      <c r="G20" s="14">
        <v>2</v>
      </c>
      <c r="H20" s="14">
        <v>4</v>
      </c>
      <c r="I20" s="14">
        <v>2</v>
      </c>
      <c r="J20" s="14">
        <v>1</v>
      </c>
      <c r="K20" s="21">
        <v>2</v>
      </c>
      <c r="L20" s="21">
        <v>4</v>
      </c>
      <c r="M20" s="18">
        <f>SUM(D20:L20)</f>
        <v>18</v>
      </c>
      <c r="N20" s="9"/>
    </row>
    <row r="21" spans="1:14" ht="23.25" customHeight="1" x14ac:dyDescent="0.25">
      <c r="A21" s="111"/>
      <c r="B21" s="112"/>
      <c r="C21" s="15" t="s">
        <v>11</v>
      </c>
      <c r="D21" s="16">
        <f t="shared" ref="D21:L21" si="4">SUM(D19:D20)</f>
        <v>2</v>
      </c>
      <c r="E21" s="16">
        <f t="shared" si="4"/>
        <v>3</v>
      </c>
      <c r="F21" s="16">
        <f t="shared" si="4"/>
        <v>2</v>
      </c>
      <c r="G21" s="16">
        <f t="shared" si="4"/>
        <v>4</v>
      </c>
      <c r="H21" s="16">
        <f t="shared" si="4"/>
        <v>5</v>
      </c>
      <c r="I21" s="16">
        <f t="shared" si="4"/>
        <v>6</v>
      </c>
      <c r="J21" s="16">
        <f t="shared" si="4"/>
        <v>2</v>
      </c>
      <c r="K21" s="19">
        <f t="shared" si="4"/>
        <v>8</v>
      </c>
      <c r="L21" s="19">
        <f t="shared" si="4"/>
        <v>7</v>
      </c>
      <c r="M21" s="20">
        <f t="shared" si="0"/>
        <v>32</v>
      </c>
      <c r="N21" s="9"/>
    </row>
    <row r="22" spans="1:14" ht="23.25" customHeight="1" x14ac:dyDescent="0.25">
      <c r="A22" s="111"/>
      <c r="B22" s="114" t="s">
        <v>19</v>
      </c>
      <c r="C22" s="13" t="s">
        <v>13</v>
      </c>
      <c r="D22" s="14">
        <v>19</v>
      </c>
      <c r="E22" s="14">
        <v>171</v>
      </c>
      <c r="F22" s="14">
        <v>282</v>
      </c>
      <c r="G22" s="14">
        <v>238</v>
      </c>
      <c r="H22" s="14">
        <v>190</v>
      </c>
      <c r="I22" s="14">
        <v>197</v>
      </c>
      <c r="J22" s="14">
        <v>250</v>
      </c>
      <c r="K22" s="21">
        <v>220</v>
      </c>
      <c r="L22" s="21">
        <v>343</v>
      </c>
      <c r="M22" s="18">
        <f>SUM(D22:L22)</f>
        <v>1910</v>
      </c>
      <c r="N22" s="9"/>
    </row>
    <row r="23" spans="1:14" ht="23.25" customHeight="1" x14ac:dyDescent="0.25">
      <c r="A23" s="111"/>
      <c r="B23" s="114"/>
      <c r="C23" s="13" t="s">
        <v>14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21">
        <v>0</v>
      </c>
      <c r="L23" s="21">
        <v>0</v>
      </c>
      <c r="M23" s="18">
        <f>SUM(D23:L23)</f>
        <v>0</v>
      </c>
      <c r="N23" s="9"/>
    </row>
    <row r="24" spans="1:14" ht="23.25" customHeight="1" x14ac:dyDescent="0.25">
      <c r="A24" s="111"/>
      <c r="B24" s="114"/>
      <c r="C24" s="15" t="s">
        <v>11</v>
      </c>
      <c r="D24" s="16">
        <f t="shared" ref="D24:L24" si="5">SUM(D22:D23)</f>
        <v>19</v>
      </c>
      <c r="E24" s="16">
        <f t="shared" si="5"/>
        <v>171</v>
      </c>
      <c r="F24" s="16">
        <f t="shared" si="5"/>
        <v>282</v>
      </c>
      <c r="G24" s="16">
        <f t="shared" si="5"/>
        <v>238</v>
      </c>
      <c r="H24" s="16">
        <f t="shared" si="5"/>
        <v>190</v>
      </c>
      <c r="I24" s="16">
        <f t="shared" si="5"/>
        <v>197</v>
      </c>
      <c r="J24" s="16">
        <f t="shared" si="5"/>
        <v>250</v>
      </c>
      <c r="K24" s="19">
        <f t="shared" si="5"/>
        <v>220</v>
      </c>
      <c r="L24" s="19">
        <f t="shared" si="5"/>
        <v>343</v>
      </c>
      <c r="M24" s="20">
        <f t="shared" si="0"/>
        <v>1567</v>
      </c>
      <c r="N24" s="9"/>
    </row>
    <row r="25" spans="1:14" ht="23.25" customHeight="1" x14ac:dyDescent="0.25">
      <c r="A25" s="111"/>
      <c r="B25" s="114" t="s">
        <v>20</v>
      </c>
      <c r="C25" s="13" t="s">
        <v>13</v>
      </c>
      <c r="D25" s="14">
        <v>0</v>
      </c>
      <c r="E25" s="14">
        <v>0</v>
      </c>
      <c r="F25" s="14">
        <v>1</v>
      </c>
      <c r="G25" s="14">
        <v>1</v>
      </c>
      <c r="H25" s="14">
        <v>0</v>
      </c>
      <c r="I25" s="14">
        <v>2</v>
      </c>
      <c r="J25" s="14">
        <v>1</v>
      </c>
      <c r="K25" s="21">
        <v>0</v>
      </c>
      <c r="L25" s="21">
        <v>0</v>
      </c>
      <c r="M25" s="18">
        <f>SUM(D25:L25)</f>
        <v>5</v>
      </c>
      <c r="N25" s="9"/>
    </row>
    <row r="26" spans="1:14" ht="23.25" customHeight="1" x14ac:dyDescent="0.25">
      <c r="A26" s="111"/>
      <c r="B26" s="114"/>
      <c r="C26" s="13" t="s">
        <v>14</v>
      </c>
      <c r="D26" s="14">
        <v>0</v>
      </c>
      <c r="E26" s="14">
        <v>1</v>
      </c>
      <c r="F26" s="14">
        <v>0</v>
      </c>
      <c r="G26" s="14">
        <v>0</v>
      </c>
      <c r="H26" s="14">
        <v>2</v>
      </c>
      <c r="I26" s="14">
        <v>1</v>
      </c>
      <c r="J26" s="14">
        <v>1</v>
      </c>
      <c r="K26" s="21">
        <v>1</v>
      </c>
      <c r="L26" s="21">
        <v>4</v>
      </c>
      <c r="M26" s="18">
        <f>SUM(D26:L26)</f>
        <v>10</v>
      </c>
      <c r="N26" s="9"/>
    </row>
    <row r="27" spans="1:14" ht="23.25" customHeight="1" x14ac:dyDescent="0.25">
      <c r="A27" s="111"/>
      <c r="B27" s="114"/>
      <c r="C27" s="15" t="s">
        <v>11</v>
      </c>
      <c r="D27" s="16">
        <f t="shared" ref="D27:L27" si="6">SUM(D25:D26)</f>
        <v>0</v>
      </c>
      <c r="E27" s="16">
        <f t="shared" si="6"/>
        <v>1</v>
      </c>
      <c r="F27" s="16">
        <f t="shared" si="6"/>
        <v>1</v>
      </c>
      <c r="G27" s="16">
        <f t="shared" si="6"/>
        <v>1</v>
      </c>
      <c r="H27" s="16">
        <f t="shared" si="6"/>
        <v>2</v>
      </c>
      <c r="I27" s="16">
        <f t="shared" si="6"/>
        <v>3</v>
      </c>
      <c r="J27" s="16">
        <f t="shared" si="6"/>
        <v>2</v>
      </c>
      <c r="K27" s="19">
        <f t="shared" si="6"/>
        <v>1</v>
      </c>
      <c r="L27" s="19">
        <f t="shared" si="6"/>
        <v>4</v>
      </c>
      <c r="M27" s="20">
        <f t="shared" si="0"/>
        <v>11</v>
      </c>
      <c r="N27" s="9"/>
    </row>
    <row r="28" spans="1:14" ht="23.25" customHeight="1" x14ac:dyDescent="0.25">
      <c r="A28" s="111"/>
      <c r="B28" s="115" t="s">
        <v>21</v>
      </c>
      <c r="C28" s="13" t="s">
        <v>13</v>
      </c>
      <c r="D28" s="14">
        <v>0</v>
      </c>
      <c r="E28" s="14">
        <v>0</v>
      </c>
      <c r="F28" s="14">
        <v>3</v>
      </c>
      <c r="G28" s="14">
        <v>8</v>
      </c>
      <c r="H28" s="14">
        <v>7</v>
      </c>
      <c r="I28" s="14">
        <v>4</v>
      </c>
      <c r="J28" s="14">
        <v>9</v>
      </c>
      <c r="K28" s="21">
        <v>9</v>
      </c>
      <c r="L28" s="21">
        <v>8</v>
      </c>
      <c r="M28" s="18">
        <f>SUM(D28:L28)</f>
        <v>48</v>
      </c>
      <c r="N28" s="9"/>
    </row>
    <row r="29" spans="1:14" ht="23.25" customHeight="1" x14ac:dyDescent="0.25">
      <c r="A29" s="111"/>
      <c r="B29" s="115"/>
      <c r="C29" s="13" t="s">
        <v>14</v>
      </c>
      <c r="D29" s="14">
        <v>1</v>
      </c>
      <c r="E29" s="14">
        <v>31</v>
      </c>
      <c r="F29" s="14">
        <v>40</v>
      </c>
      <c r="G29" s="14">
        <v>40</v>
      </c>
      <c r="H29" s="14">
        <v>31</v>
      </c>
      <c r="I29" s="14">
        <v>44</v>
      </c>
      <c r="J29" s="14">
        <v>39</v>
      </c>
      <c r="K29" s="21">
        <v>35</v>
      </c>
      <c r="L29" s="21">
        <v>37</v>
      </c>
      <c r="M29" s="18">
        <f>SUM(D29:L29)</f>
        <v>298</v>
      </c>
      <c r="N29" s="9"/>
    </row>
    <row r="30" spans="1:14" ht="23.25" customHeight="1" x14ac:dyDescent="0.25">
      <c r="A30" s="111"/>
      <c r="B30" s="115"/>
      <c r="C30" s="26" t="s">
        <v>11</v>
      </c>
      <c r="D30" s="27">
        <f t="shared" ref="D30:L30" si="7">SUM(D28:D29)</f>
        <v>1</v>
      </c>
      <c r="E30" s="27">
        <f t="shared" si="7"/>
        <v>31</v>
      </c>
      <c r="F30" s="27">
        <f t="shared" si="7"/>
        <v>43</v>
      </c>
      <c r="G30" s="27">
        <f t="shared" si="7"/>
        <v>48</v>
      </c>
      <c r="H30" s="27">
        <f t="shared" si="7"/>
        <v>38</v>
      </c>
      <c r="I30" s="27">
        <f t="shared" si="7"/>
        <v>48</v>
      </c>
      <c r="J30" s="27">
        <f t="shared" si="7"/>
        <v>48</v>
      </c>
      <c r="K30" s="28">
        <f t="shared" si="7"/>
        <v>44</v>
      </c>
      <c r="L30" s="28">
        <f t="shared" si="7"/>
        <v>45</v>
      </c>
      <c r="M30" s="29">
        <f t="shared" si="0"/>
        <v>301</v>
      </c>
      <c r="N30" s="9"/>
    </row>
    <row r="31" spans="1:14" ht="23.25" customHeight="1" x14ac:dyDescent="0.25">
      <c r="A31" s="111"/>
      <c r="B31" s="116" t="s">
        <v>22</v>
      </c>
      <c r="C31" s="116"/>
      <c r="D31" s="30">
        <f t="shared" ref="D31:L31" si="8">D21+D24+D27+D30</f>
        <v>22</v>
      </c>
      <c r="E31" s="31">
        <f t="shared" si="8"/>
        <v>206</v>
      </c>
      <c r="F31" s="31">
        <f t="shared" si="8"/>
        <v>328</v>
      </c>
      <c r="G31" s="31">
        <f t="shared" si="8"/>
        <v>291</v>
      </c>
      <c r="H31" s="31">
        <f t="shared" si="8"/>
        <v>235</v>
      </c>
      <c r="I31" s="31">
        <f t="shared" si="8"/>
        <v>254</v>
      </c>
      <c r="J31" s="31">
        <f t="shared" si="8"/>
        <v>302</v>
      </c>
      <c r="K31" s="31">
        <f t="shared" si="8"/>
        <v>273</v>
      </c>
      <c r="L31" s="31">
        <f t="shared" si="8"/>
        <v>399</v>
      </c>
      <c r="M31" s="32">
        <f t="shared" si="0"/>
        <v>1911</v>
      </c>
      <c r="N31" s="9"/>
    </row>
    <row r="32" spans="1:14" hidden="1" x14ac:dyDescent="0.25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9"/>
    </row>
    <row r="33" spans="1:14" ht="15.75" hidden="1" x14ac:dyDescent="0.25">
      <c r="A33" s="37"/>
      <c r="B33" s="38" t="s">
        <v>23</v>
      </c>
      <c r="C33" s="39"/>
      <c r="D33" s="40">
        <f>'[1]GERAL '!B13-[1]UTI!B13</f>
        <v>580</v>
      </c>
      <c r="E33" s="40">
        <f>'[1]GERAL '!C13-[1]UTI!C13</f>
        <v>2490</v>
      </c>
      <c r="F33" s="40">
        <f>'[1]GERAL '!D13-[1]UTI!D13</f>
        <v>4220</v>
      </c>
      <c r="G33" s="40">
        <f>'[1]GERAL '!E13-[1]UTI!E13</f>
        <v>5580</v>
      </c>
      <c r="H33" s="40">
        <f>'[1]GERAL '!F13-[1]UTI!F13</f>
        <v>5580</v>
      </c>
      <c r="I33" s="40">
        <f>'[1]GERAL '!G13-[1]UTI!G13</f>
        <v>5400</v>
      </c>
      <c r="J33" s="40">
        <v>5580</v>
      </c>
      <c r="K33" s="41"/>
      <c r="L33" s="41"/>
      <c r="M33" s="42">
        <f>SUM(D33:J33)</f>
        <v>29430</v>
      </c>
      <c r="N33" s="43"/>
    </row>
    <row r="34" spans="1:14" ht="15.75" hidden="1" x14ac:dyDescent="0.25">
      <c r="A34" s="37"/>
      <c r="B34" s="44" t="s">
        <v>24</v>
      </c>
      <c r="C34" s="45"/>
      <c r="D34" s="46">
        <f>'[1]GERAL '!B14-[1]UTI!B14</f>
        <v>580</v>
      </c>
      <c r="E34" s="46">
        <f>'[1]GERAL '!C14-[1]UTI!C14</f>
        <v>2490</v>
      </c>
      <c r="F34" s="46">
        <f>'[1]GERAL '!D14-[1]UTI!D14</f>
        <v>4220</v>
      </c>
      <c r="G34" s="46">
        <f>'[1]GERAL '!E14-[1]UTI!E14</f>
        <v>5580</v>
      </c>
      <c r="H34" s="46">
        <f>'[1]GERAL '!F14-[1]UTI!F14</f>
        <v>5580</v>
      </c>
      <c r="I34" s="46">
        <f>'[1]GERAL '!G14-[1]UTI!G14</f>
        <v>5400</v>
      </c>
      <c r="J34" s="46">
        <v>5580</v>
      </c>
      <c r="K34" s="47"/>
      <c r="L34" s="47"/>
      <c r="M34" s="48">
        <f>SUM(D34:J34)</f>
        <v>29430</v>
      </c>
      <c r="N34" s="43"/>
    </row>
    <row r="35" spans="1:14" ht="15.75" hidden="1" x14ac:dyDescent="0.25">
      <c r="A35" s="37"/>
      <c r="B35" s="49" t="s">
        <v>25</v>
      </c>
      <c r="C35" s="50"/>
      <c r="D35" s="46">
        <f>'[1]GERAL '!B15-[1]UTI!B15</f>
        <v>48</v>
      </c>
      <c r="E35" s="46">
        <f>'[1]GERAL '!C15-[1]UTI!C15</f>
        <v>240</v>
      </c>
      <c r="F35" s="46">
        <f>'[1]GERAL '!D15-[1]UTI!D15</f>
        <v>336</v>
      </c>
      <c r="G35" s="46">
        <f>'[1]GERAL '!E15-[1]UTI!E15</f>
        <v>224</v>
      </c>
      <c r="H35" s="46">
        <f>'[1]GERAL '!F15-[1]UTI!F15</f>
        <v>207</v>
      </c>
      <c r="I35" s="46">
        <f>'[1]GERAL '!G15-[1]UTI!G15</f>
        <v>239</v>
      </c>
      <c r="J35" s="46">
        <v>294</v>
      </c>
      <c r="K35" s="47"/>
      <c r="L35" s="47"/>
      <c r="M35" s="48">
        <f>SUM(D35:J35)</f>
        <v>1588</v>
      </c>
      <c r="N35" s="51"/>
    </row>
    <row r="36" spans="1:14" ht="15.75" hidden="1" x14ac:dyDescent="0.25">
      <c r="A36" s="37"/>
      <c r="B36" s="52" t="s">
        <v>26</v>
      </c>
      <c r="C36" s="53"/>
      <c r="D36" s="54">
        <f>[1]UTI!B22</f>
        <v>8</v>
      </c>
      <c r="E36" s="54">
        <f>[1]UTI!C22</f>
        <v>40</v>
      </c>
      <c r="F36" s="54">
        <f>[1]UTI!D22</f>
        <v>46</v>
      </c>
      <c r="G36" s="54">
        <f>[1]UTI!E22</f>
        <v>68</v>
      </c>
      <c r="H36" s="54">
        <f>[1]UTI!F22</f>
        <v>66</v>
      </c>
      <c r="I36" s="54">
        <f>[1]UTI!G22</f>
        <v>45</v>
      </c>
      <c r="J36" s="54">
        <f>[1]UTI!H22</f>
        <v>77</v>
      </c>
      <c r="K36" s="55"/>
      <c r="L36" s="55"/>
      <c r="M36" s="56">
        <f>SUM(D36:J36)</f>
        <v>350</v>
      </c>
      <c r="N36" s="43"/>
    </row>
    <row r="37" spans="1:14" ht="21" customHeight="1" x14ac:dyDescent="0.25">
      <c r="A37" s="110" t="s">
        <v>27</v>
      </c>
      <c r="B37" s="110"/>
      <c r="C37" s="57" t="s">
        <v>13</v>
      </c>
      <c r="D37" s="58">
        <f>'[1]GERAL '!B17-[1]UTI!B17</f>
        <v>171</v>
      </c>
      <c r="E37" s="58">
        <f>'[1]GERAL '!C17-[1]UTI!C17</f>
        <v>1463</v>
      </c>
      <c r="F37" s="58">
        <f>'[1]GERAL '!D17-[1]UTI!D17</f>
        <v>2390</v>
      </c>
      <c r="G37" s="58">
        <f>'[1]GERAL '!E17-[1]UTI!E17</f>
        <v>1556</v>
      </c>
      <c r="H37" s="58">
        <f>'[1]GERAL '!F17-[1]UTI!F17</f>
        <v>1311</v>
      </c>
      <c r="I37" s="58">
        <f>'[1]GERAL '!G17-[1]UTI!G17</f>
        <v>1620</v>
      </c>
      <c r="J37" s="58">
        <v>2173</v>
      </c>
      <c r="K37" s="59">
        <v>2201</v>
      </c>
      <c r="L37" s="59">
        <v>2689</v>
      </c>
      <c r="M37" s="60">
        <f>SUM(D37:K37)</f>
        <v>12885</v>
      </c>
      <c r="N37" s="43"/>
    </row>
    <row r="38" spans="1:14" ht="21" customHeight="1" x14ac:dyDescent="0.25">
      <c r="A38" s="110"/>
      <c r="B38" s="110"/>
      <c r="C38" s="61" t="s">
        <v>14</v>
      </c>
      <c r="D38" s="62">
        <v>119</v>
      </c>
      <c r="E38" s="62">
        <v>543</v>
      </c>
      <c r="F38" s="62">
        <v>708</v>
      </c>
      <c r="G38" s="62">
        <v>789</v>
      </c>
      <c r="H38" s="62">
        <v>779</v>
      </c>
      <c r="I38" s="62">
        <v>800</v>
      </c>
      <c r="J38" s="62">
        <v>811</v>
      </c>
      <c r="K38" s="63">
        <v>808</v>
      </c>
      <c r="L38" s="63">
        <v>838</v>
      </c>
      <c r="M38" s="64">
        <f>SUM(D38:L38)</f>
        <v>6195</v>
      </c>
      <c r="N38" s="43"/>
    </row>
    <row r="39" spans="1:14" ht="21" customHeight="1" x14ac:dyDescent="0.25">
      <c r="A39" s="110"/>
      <c r="B39" s="110"/>
      <c r="C39" s="65" t="s">
        <v>11</v>
      </c>
      <c r="D39" s="66">
        <f t="shared" ref="D39:L39" si="9">SUM(D37:D38)</f>
        <v>290</v>
      </c>
      <c r="E39" s="66">
        <f t="shared" si="9"/>
        <v>2006</v>
      </c>
      <c r="F39" s="66">
        <f t="shared" si="9"/>
        <v>3098</v>
      </c>
      <c r="G39" s="66">
        <f t="shared" si="9"/>
        <v>2345</v>
      </c>
      <c r="H39" s="66">
        <f t="shared" si="9"/>
        <v>2090</v>
      </c>
      <c r="I39" s="66">
        <f t="shared" si="9"/>
        <v>2420</v>
      </c>
      <c r="J39" s="66">
        <f t="shared" si="9"/>
        <v>2984</v>
      </c>
      <c r="K39" s="67">
        <f t="shared" si="9"/>
        <v>3009</v>
      </c>
      <c r="L39" s="67">
        <f t="shared" si="9"/>
        <v>3527</v>
      </c>
      <c r="M39" s="68">
        <f>SUM(D39:K39)</f>
        <v>18242</v>
      </c>
      <c r="N39" s="43"/>
    </row>
    <row r="40" spans="1:14" ht="21" customHeight="1" x14ac:dyDescent="0.25">
      <c r="A40" s="109" t="s">
        <v>28</v>
      </c>
      <c r="B40" s="109"/>
      <c r="C40" s="69" t="s">
        <v>13</v>
      </c>
      <c r="D40" s="70">
        <f t="shared" ref="D40:J40" si="10">D37/D34</f>
        <v>0.29482758620689653</v>
      </c>
      <c r="E40" s="70">
        <f t="shared" si="10"/>
        <v>0.58755020080321285</v>
      </c>
      <c r="F40" s="70">
        <f t="shared" si="10"/>
        <v>0.56635071090047395</v>
      </c>
      <c r="G40" s="70">
        <f t="shared" si="10"/>
        <v>0.27885304659498206</v>
      </c>
      <c r="H40" s="70">
        <f t="shared" si="10"/>
        <v>0.23494623655913979</v>
      </c>
      <c r="I40" s="70">
        <f t="shared" si="10"/>
        <v>0.3</v>
      </c>
      <c r="J40" s="70">
        <f t="shared" si="10"/>
        <v>0.38942652329749106</v>
      </c>
      <c r="K40" s="71">
        <v>0.40079999999999999</v>
      </c>
      <c r="L40" s="71">
        <v>0.48199999999999998</v>
      </c>
      <c r="M40" s="72">
        <v>0.38500000000000001</v>
      </c>
      <c r="N40" s="43"/>
    </row>
    <row r="41" spans="1:14" ht="21" customHeight="1" x14ac:dyDescent="0.25">
      <c r="A41" s="109"/>
      <c r="B41" s="109"/>
      <c r="C41" s="69" t="s">
        <v>14</v>
      </c>
      <c r="D41" s="70">
        <v>0.42799999999999999</v>
      </c>
      <c r="E41" s="70">
        <v>0.88900000000000001</v>
      </c>
      <c r="F41" s="70">
        <v>0.93200000000000005</v>
      </c>
      <c r="G41" s="70">
        <v>0.84799999999999998</v>
      </c>
      <c r="H41" s="70">
        <v>0.83799999999999997</v>
      </c>
      <c r="I41" s="70">
        <v>0.88900000000000001</v>
      </c>
      <c r="J41" s="70">
        <v>0.872</v>
      </c>
      <c r="K41" s="71">
        <v>0.89800000000000002</v>
      </c>
      <c r="L41" s="71">
        <v>0.90100000000000002</v>
      </c>
      <c r="M41" s="72">
        <v>0.86399999999999999</v>
      </c>
      <c r="N41" s="43"/>
    </row>
    <row r="42" spans="1:14" ht="21" customHeight="1" x14ac:dyDescent="0.25">
      <c r="A42" s="109"/>
      <c r="B42" s="109"/>
      <c r="C42" s="65" t="s">
        <v>11</v>
      </c>
      <c r="D42" s="73">
        <v>0.33800000000000002</v>
      </c>
      <c r="E42" s="73">
        <v>0.64700000000000002</v>
      </c>
      <c r="F42" s="73">
        <v>0.622</v>
      </c>
      <c r="G42" s="73">
        <v>0.36</v>
      </c>
      <c r="H42" s="73">
        <v>0.32100000000000001</v>
      </c>
      <c r="I42" s="73">
        <v>0.38400000000000001</v>
      </c>
      <c r="J42" s="73">
        <v>0.45800000000000002</v>
      </c>
      <c r="K42" s="74">
        <v>0.47799999999999998</v>
      </c>
      <c r="L42" s="74">
        <v>0.54200000000000004</v>
      </c>
      <c r="M42" s="75">
        <v>0.45800000000000002</v>
      </c>
      <c r="N42" s="43"/>
    </row>
    <row r="43" spans="1:14" ht="26.25" customHeight="1" x14ac:dyDescent="0.25">
      <c r="A43" s="109" t="s">
        <v>29</v>
      </c>
      <c r="B43" s="109"/>
      <c r="C43" s="69" t="s">
        <v>13</v>
      </c>
      <c r="D43" s="76">
        <f t="shared" ref="D43:J43" si="11">D37/D52</f>
        <v>4.8857142857142861</v>
      </c>
      <c r="E43" s="76">
        <f t="shared" si="11"/>
        <v>6.5022222222222226</v>
      </c>
      <c r="F43" s="76">
        <f t="shared" si="11"/>
        <v>6.4075067024128689</v>
      </c>
      <c r="G43" s="76">
        <f t="shared" si="11"/>
        <v>4.6172106824925816</v>
      </c>
      <c r="H43" s="76">
        <f t="shared" si="11"/>
        <v>5.0038167938931295</v>
      </c>
      <c r="I43" s="76">
        <f t="shared" si="11"/>
        <v>5.7446808510638299</v>
      </c>
      <c r="J43" s="76">
        <f t="shared" si="11"/>
        <v>6.1558073654390935</v>
      </c>
      <c r="K43" s="77">
        <v>7</v>
      </c>
      <c r="L43" s="77">
        <v>6.5</v>
      </c>
      <c r="M43" s="78">
        <v>6</v>
      </c>
      <c r="N43" s="43"/>
    </row>
    <row r="44" spans="1:14" ht="26.25" customHeight="1" x14ac:dyDescent="0.25">
      <c r="A44" s="109"/>
      <c r="B44" s="109"/>
      <c r="C44" s="69" t="s">
        <v>14</v>
      </c>
      <c r="D44" s="76">
        <v>10.8</v>
      </c>
      <c r="E44" s="76">
        <v>7.4</v>
      </c>
      <c r="F44" s="76">
        <v>8.1999999999999993</v>
      </c>
      <c r="G44" s="76">
        <v>7.2</v>
      </c>
      <c r="H44" s="76">
        <v>7.6</v>
      </c>
      <c r="I44" s="76">
        <v>8.6999999999999993</v>
      </c>
      <c r="J44" s="76">
        <v>6.9</v>
      </c>
      <c r="K44" s="77">
        <v>7.2</v>
      </c>
      <c r="L44" s="77">
        <v>9.3000000000000007</v>
      </c>
      <c r="M44" s="78">
        <v>7.8</v>
      </c>
      <c r="N44" s="43"/>
    </row>
    <row r="45" spans="1:14" ht="26.25" customHeight="1" x14ac:dyDescent="0.25">
      <c r="A45" s="109"/>
      <c r="B45" s="109"/>
      <c r="C45" s="65" t="s">
        <v>11</v>
      </c>
      <c r="D45" s="79">
        <v>13.2</v>
      </c>
      <c r="E45" s="79">
        <v>9.6999999999999993</v>
      </c>
      <c r="F45" s="79">
        <v>9.4</v>
      </c>
      <c r="G45" s="79">
        <v>8.1</v>
      </c>
      <c r="H45" s="79">
        <v>8.9</v>
      </c>
      <c r="I45" s="79">
        <v>9.5</v>
      </c>
      <c r="J45" s="79">
        <v>9.9</v>
      </c>
      <c r="K45" s="80">
        <v>11</v>
      </c>
      <c r="L45" s="80">
        <v>9.1</v>
      </c>
      <c r="M45" s="81">
        <v>9.5</v>
      </c>
      <c r="N45" s="43"/>
    </row>
    <row r="46" spans="1:14" ht="26.25" hidden="1" customHeight="1" x14ac:dyDescent="0.25">
      <c r="A46" s="82"/>
      <c r="B46" s="83" t="s">
        <v>19</v>
      </c>
      <c r="C46" s="84"/>
      <c r="D46" s="40">
        <f>'[1]GERAL '!B20-[1]UTI!B20</f>
        <v>19</v>
      </c>
      <c r="E46" s="40">
        <f>'[1]GERAL '!C20-[1]UTI!C20</f>
        <v>171</v>
      </c>
      <c r="F46" s="40">
        <f>'[1]GERAL '!D20-[1]UTI!D20</f>
        <v>282</v>
      </c>
      <c r="G46" s="40">
        <f>'[1]GERAL '!E20-[1]UTI!E20</f>
        <v>238</v>
      </c>
      <c r="H46" s="40">
        <f>'[1]GERAL '!F20-[1]UTI!F20</f>
        <v>190</v>
      </c>
      <c r="I46" s="40">
        <f>'[1]GERAL '!G20-[1]UTI!G20</f>
        <v>197</v>
      </c>
      <c r="J46" s="40">
        <f>'[1]GERAL '!H20-[1]UTI!H20</f>
        <v>250</v>
      </c>
      <c r="K46" s="41"/>
      <c r="L46" s="41"/>
      <c r="M46" s="48">
        <f>SUM(D46:J46)</f>
        <v>1347</v>
      </c>
      <c r="N46" s="43"/>
    </row>
    <row r="47" spans="1:14" ht="26.25" hidden="1" customHeight="1" x14ac:dyDescent="0.25">
      <c r="A47" s="82"/>
      <c r="B47" s="83" t="s">
        <v>30</v>
      </c>
      <c r="C47" s="85"/>
      <c r="D47" s="46">
        <f>'[1]GERAL '!B21-[1]UTI!B21</f>
        <v>0</v>
      </c>
      <c r="E47" s="46">
        <f>'[1]GERAL '!C21-[1]UTI!C21</f>
        <v>2</v>
      </c>
      <c r="F47" s="46">
        <f>'[1]GERAL '!D21-[1]UTI!D21</f>
        <v>2</v>
      </c>
      <c r="G47" s="46">
        <f>'[1]GERAL '!E21-[1]UTI!E21</f>
        <v>2</v>
      </c>
      <c r="H47" s="46">
        <f>'[1]GERAL '!F21-[1]UTI!F21</f>
        <v>1</v>
      </c>
      <c r="I47" s="46">
        <f>'[1]GERAL '!G21-[1]UTI!G21</f>
        <v>4</v>
      </c>
      <c r="J47" s="46">
        <f>'[1]GERAL '!H21-[1]UTI!H21</f>
        <v>1</v>
      </c>
      <c r="K47" s="47"/>
      <c r="L47" s="47"/>
      <c r="M47" s="48">
        <f>SUM(D47:J47)</f>
        <v>12</v>
      </c>
      <c r="N47" s="43"/>
    </row>
    <row r="48" spans="1:14" ht="26.25" hidden="1" customHeight="1" x14ac:dyDescent="0.25">
      <c r="A48" s="82"/>
      <c r="B48" s="83" t="s">
        <v>31</v>
      </c>
      <c r="C48" s="85"/>
      <c r="D48" s="46">
        <f>[1]UTI!B16</f>
        <v>16</v>
      </c>
      <c r="E48" s="46">
        <f>[1]UTI!C16</f>
        <v>52</v>
      </c>
      <c r="F48" s="46">
        <f>[1]UTI!D16</f>
        <v>85</v>
      </c>
      <c r="G48" s="46">
        <f>[1]UTI!E16</f>
        <v>88</v>
      </c>
      <c r="H48" s="46">
        <f>[1]UTI!F16</f>
        <v>64</v>
      </c>
      <c r="I48" s="46">
        <f>[1]UTI!G16</f>
        <v>75</v>
      </c>
      <c r="J48" s="46">
        <f>[1]UTI!H16</f>
        <v>92</v>
      </c>
      <c r="K48" s="47"/>
      <c r="L48" s="47"/>
      <c r="M48" s="48">
        <f>SUM(D48:J48)</f>
        <v>472</v>
      </c>
      <c r="N48" s="43"/>
    </row>
    <row r="49" spans="1:14" ht="26.25" hidden="1" customHeight="1" x14ac:dyDescent="0.25">
      <c r="A49" s="82"/>
      <c r="B49" s="83" t="s">
        <v>32</v>
      </c>
      <c r="C49" s="85"/>
      <c r="D49" s="46">
        <f>'[1]GERAL '!B23-[1]UTI!B23</f>
        <v>0</v>
      </c>
      <c r="E49" s="46">
        <f>'[1]GERAL '!C23-[1]UTI!C23</f>
        <v>0</v>
      </c>
      <c r="F49" s="46">
        <f>'[1]GERAL '!D23-[1]UTI!D23</f>
        <v>1</v>
      </c>
      <c r="G49" s="46">
        <f>'[1]GERAL '!E23-[1]UTI!E23</f>
        <v>1</v>
      </c>
      <c r="H49" s="46">
        <f>'[1]GERAL '!F23-[1]UTI!F23</f>
        <v>0</v>
      </c>
      <c r="I49" s="46">
        <f>'[1]GERAL '!G23-[1]UTI!G23</f>
        <v>2</v>
      </c>
      <c r="J49" s="46">
        <f>'[1]GERAL '!H23-[1]UTI!H23</f>
        <v>1</v>
      </c>
      <c r="K49" s="47"/>
      <c r="L49" s="47"/>
      <c r="M49" s="48">
        <f>SUM(D49:J49)</f>
        <v>5</v>
      </c>
      <c r="N49" s="43"/>
    </row>
    <row r="50" spans="1:14" ht="26.25" hidden="1" customHeight="1" x14ac:dyDescent="0.25">
      <c r="A50" s="82"/>
      <c r="B50" s="83" t="s">
        <v>33</v>
      </c>
      <c r="C50" s="85"/>
      <c r="D50" s="46">
        <f>'[1]GERAL '!B24-[1]UTI!B24</f>
        <v>0</v>
      </c>
      <c r="E50" s="46">
        <f>'[1]GERAL '!C24-[1]UTI!C24</f>
        <v>0</v>
      </c>
      <c r="F50" s="46">
        <f>'[1]GERAL '!D24-[1]UTI!D24</f>
        <v>3</v>
      </c>
      <c r="G50" s="46">
        <f>'[1]GERAL '!E24-[1]UTI!E24</f>
        <v>8</v>
      </c>
      <c r="H50" s="46">
        <f>'[1]GERAL '!F24-[1]UTI!F24</f>
        <v>7</v>
      </c>
      <c r="I50" s="46">
        <f>'[1]GERAL '!G24-[1]UTI!G24</f>
        <v>4</v>
      </c>
      <c r="J50" s="46">
        <v>9</v>
      </c>
      <c r="K50" s="47"/>
      <c r="L50" s="47"/>
      <c r="M50" s="48">
        <f>SUM(D50:J50)</f>
        <v>31</v>
      </c>
      <c r="N50" s="43"/>
    </row>
    <row r="51" spans="1:14" ht="26.25" hidden="1" customHeight="1" x14ac:dyDescent="0.25">
      <c r="A51" s="82"/>
      <c r="B51" s="83" t="s">
        <v>34</v>
      </c>
      <c r="C51" s="85"/>
      <c r="D51" s="46">
        <f t="shared" ref="D51:J51" si="12">D50+D49</f>
        <v>0</v>
      </c>
      <c r="E51" s="46">
        <f t="shared" si="12"/>
        <v>0</v>
      </c>
      <c r="F51" s="46">
        <f t="shared" si="12"/>
        <v>4</v>
      </c>
      <c r="G51" s="46">
        <f t="shared" si="12"/>
        <v>9</v>
      </c>
      <c r="H51" s="46">
        <f t="shared" si="12"/>
        <v>7</v>
      </c>
      <c r="I51" s="46">
        <f t="shared" si="12"/>
        <v>6</v>
      </c>
      <c r="J51" s="46">
        <f t="shared" si="12"/>
        <v>10</v>
      </c>
      <c r="K51" s="47"/>
      <c r="L51" s="47"/>
      <c r="M51" s="48">
        <f>M49+M50</f>
        <v>36</v>
      </c>
      <c r="N51" s="43"/>
    </row>
    <row r="52" spans="1:14" ht="26.25" hidden="1" customHeight="1" x14ac:dyDescent="0.25">
      <c r="A52" s="86"/>
      <c r="B52" s="87" t="s">
        <v>35</v>
      </c>
      <c r="C52" s="88"/>
      <c r="D52" s="89">
        <f t="shared" ref="D52:J52" si="13">D46+D47+D49+D50+D48</f>
        <v>35</v>
      </c>
      <c r="E52" s="89">
        <f t="shared" si="13"/>
        <v>225</v>
      </c>
      <c r="F52" s="89">
        <f t="shared" si="13"/>
        <v>373</v>
      </c>
      <c r="G52" s="89">
        <f t="shared" si="13"/>
        <v>337</v>
      </c>
      <c r="H52" s="89">
        <f t="shared" si="13"/>
        <v>262</v>
      </c>
      <c r="I52" s="89">
        <f t="shared" si="13"/>
        <v>282</v>
      </c>
      <c r="J52" s="89">
        <f t="shared" si="13"/>
        <v>353</v>
      </c>
      <c r="K52" s="90"/>
      <c r="L52" s="90"/>
      <c r="M52" s="91">
        <f>M46+M47+M49+M50+M48</f>
        <v>1867</v>
      </c>
      <c r="N52" s="43"/>
    </row>
    <row r="53" spans="1:14" ht="26.25" customHeight="1" x14ac:dyDescent="0.25">
      <c r="A53" s="110" t="s">
        <v>36</v>
      </c>
      <c r="B53" s="110"/>
      <c r="C53" s="69" t="s">
        <v>13</v>
      </c>
      <c r="D53" s="92">
        <f t="shared" ref="D53:J53" si="14">D51/D52</f>
        <v>0</v>
      </c>
      <c r="E53" s="92">
        <f t="shared" si="14"/>
        <v>0</v>
      </c>
      <c r="F53" s="92">
        <f t="shared" si="14"/>
        <v>1.0723860589812333E-2</v>
      </c>
      <c r="G53" s="92">
        <f t="shared" si="14"/>
        <v>2.6706231454005934E-2</v>
      </c>
      <c r="H53" s="92">
        <f t="shared" si="14"/>
        <v>2.6717557251908396E-2</v>
      </c>
      <c r="I53" s="92">
        <f t="shared" si="14"/>
        <v>2.1276595744680851E-2</v>
      </c>
      <c r="J53" s="92">
        <f t="shared" si="14"/>
        <v>2.8328611898016998E-2</v>
      </c>
      <c r="K53" s="92">
        <v>2.1000000000000001E-2</v>
      </c>
      <c r="L53" s="104">
        <v>1.9E-2</v>
      </c>
      <c r="M53" s="93">
        <v>0.02</v>
      </c>
      <c r="N53" s="43"/>
    </row>
    <row r="54" spans="1:14" ht="26.25" customHeight="1" x14ac:dyDescent="0.25">
      <c r="A54" s="110"/>
      <c r="B54" s="110"/>
      <c r="C54" s="69" t="s">
        <v>14</v>
      </c>
      <c r="D54" s="92">
        <v>9.0999999999999998E-2</v>
      </c>
      <c r="E54" s="92">
        <v>0.438</v>
      </c>
      <c r="F54" s="92">
        <v>0.46500000000000002</v>
      </c>
      <c r="G54" s="92">
        <v>0.36399999999999999</v>
      </c>
      <c r="H54" s="92">
        <v>0.32</v>
      </c>
      <c r="I54" s="92">
        <v>0.48899999999999999</v>
      </c>
      <c r="J54" s="92">
        <v>0.33900000000000002</v>
      </c>
      <c r="K54" s="92">
        <v>0.31900000000000001</v>
      </c>
      <c r="L54" s="104">
        <v>0.34399999999999997</v>
      </c>
      <c r="M54" s="93">
        <v>0.374</v>
      </c>
      <c r="N54" s="43"/>
    </row>
    <row r="55" spans="1:14" ht="26.25" customHeight="1" x14ac:dyDescent="0.25">
      <c r="A55" s="110"/>
      <c r="B55" s="110"/>
      <c r="C55" s="65" t="s">
        <v>11</v>
      </c>
      <c r="D55" s="73">
        <v>4.4999999999999998E-2</v>
      </c>
      <c r="E55" s="73">
        <v>0.155</v>
      </c>
      <c r="F55" s="73">
        <v>0.13400000000000001</v>
      </c>
      <c r="G55" s="73">
        <v>0.16800000000000001</v>
      </c>
      <c r="H55" s="73">
        <v>0.17</v>
      </c>
      <c r="I55" s="73">
        <v>0.20100000000000001</v>
      </c>
      <c r="J55" s="73">
        <v>0.16600000000000001</v>
      </c>
      <c r="K55" s="73">
        <v>0.16500000000000001</v>
      </c>
      <c r="L55" s="74">
        <v>0.1</v>
      </c>
      <c r="M55" s="75">
        <v>0.153</v>
      </c>
      <c r="N55" s="43"/>
    </row>
    <row r="56" spans="1:14" ht="26.25" customHeight="1" x14ac:dyDescent="0.25">
      <c r="A56" s="109" t="s">
        <v>37</v>
      </c>
      <c r="B56" s="109"/>
      <c r="C56" s="69" t="s">
        <v>13</v>
      </c>
      <c r="D56" s="94">
        <f t="shared" ref="D56:J56" si="15">D52/D33</f>
        <v>6.0344827586206899E-2</v>
      </c>
      <c r="E56" s="94">
        <f t="shared" si="15"/>
        <v>9.036144578313253E-2</v>
      </c>
      <c r="F56" s="94">
        <f t="shared" si="15"/>
        <v>8.8388625592417058E-2</v>
      </c>
      <c r="G56" s="94">
        <f t="shared" si="15"/>
        <v>6.0394265232974913E-2</v>
      </c>
      <c r="H56" s="94">
        <f t="shared" si="15"/>
        <v>4.6953405017921147E-2</v>
      </c>
      <c r="I56" s="94">
        <f t="shared" si="15"/>
        <v>5.2222222222222225E-2</v>
      </c>
      <c r="J56" s="94">
        <f t="shared" si="15"/>
        <v>6.3261648745519719E-2</v>
      </c>
      <c r="K56" s="94">
        <v>0.08</v>
      </c>
      <c r="L56" s="105">
        <v>7.0000000000000007E-2</v>
      </c>
      <c r="M56" s="95">
        <v>0.08</v>
      </c>
      <c r="N56" s="43"/>
    </row>
    <row r="57" spans="1:14" ht="26.25" customHeight="1" x14ac:dyDescent="0.25">
      <c r="A57" s="109"/>
      <c r="B57" s="109"/>
      <c r="C57" s="69" t="s">
        <v>14</v>
      </c>
      <c r="D57" s="94">
        <v>0.04</v>
      </c>
      <c r="E57" s="94">
        <v>0.12</v>
      </c>
      <c r="F57" s="94">
        <v>0.11</v>
      </c>
      <c r="G57" s="94">
        <v>0.12</v>
      </c>
      <c r="H57" s="94">
        <v>0.11</v>
      </c>
      <c r="I57" s="94">
        <v>0.1</v>
      </c>
      <c r="J57" s="94">
        <v>0.13</v>
      </c>
      <c r="K57" s="94">
        <v>0.13</v>
      </c>
      <c r="L57" s="105">
        <v>0.1</v>
      </c>
      <c r="M57" s="95">
        <v>0.11</v>
      </c>
      <c r="N57" s="43"/>
    </row>
    <row r="58" spans="1:14" ht="26.25" customHeight="1" x14ac:dyDescent="0.25">
      <c r="A58" s="109"/>
      <c r="B58" s="109"/>
      <c r="C58" s="65" t="s">
        <v>11</v>
      </c>
      <c r="D58" s="96">
        <v>0.03</v>
      </c>
      <c r="E58" s="96">
        <v>7.0000000000000007E-2</v>
      </c>
      <c r="F58" s="96">
        <v>7.0000000000000007E-2</v>
      </c>
      <c r="G58" s="96">
        <v>0.04</v>
      </c>
      <c r="H58" s="96">
        <v>0.04</v>
      </c>
      <c r="I58" s="96">
        <v>0.04</v>
      </c>
      <c r="J58" s="96">
        <v>0.05</v>
      </c>
      <c r="K58" s="96">
        <v>0.04</v>
      </c>
      <c r="L58" s="106">
        <v>0.06</v>
      </c>
      <c r="M58" s="97">
        <v>0.05</v>
      </c>
      <c r="N58" s="43"/>
    </row>
    <row r="59" spans="1:14" ht="26.25" customHeight="1" x14ac:dyDescent="0.25">
      <c r="A59" s="109" t="s">
        <v>38</v>
      </c>
      <c r="B59" s="109"/>
      <c r="C59" s="69" t="s">
        <v>13</v>
      </c>
      <c r="D59" s="94">
        <f t="shared" ref="D59:J59" si="16">((1-D40)*D43)/D40</f>
        <v>11.685714285714289</v>
      </c>
      <c r="E59" s="94">
        <f t="shared" si="16"/>
        <v>4.5644444444444447</v>
      </c>
      <c r="F59" s="94">
        <f t="shared" si="16"/>
        <v>4.9061662198391423</v>
      </c>
      <c r="G59" s="94">
        <f t="shared" si="16"/>
        <v>11.940652818991099</v>
      </c>
      <c r="H59" s="94">
        <f t="shared" si="16"/>
        <v>16.293893129770989</v>
      </c>
      <c r="I59" s="94">
        <f t="shared" si="16"/>
        <v>13.404255319148936</v>
      </c>
      <c r="J59" s="94">
        <f t="shared" si="16"/>
        <v>9.6515580736543907</v>
      </c>
      <c r="K59" s="94">
        <v>7.51</v>
      </c>
      <c r="L59" s="105">
        <v>7.02</v>
      </c>
      <c r="M59" s="95">
        <v>9.58</v>
      </c>
      <c r="N59" s="43"/>
    </row>
    <row r="60" spans="1:14" ht="26.25" customHeight="1" x14ac:dyDescent="0.25">
      <c r="A60" s="109"/>
      <c r="B60" s="109"/>
      <c r="C60" s="69" t="s">
        <v>14</v>
      </c>
      <c r="D60" s="98">
        <v>14.45</v>
      </c>
      <c r="E60" s="98">
        <v>0.93</v>
      </c>
      <c r="F60" s="98">
        <v>0.6</v>
      </c>
      <c r="G60" s="98">
        <v>1.28</v>
      </c>
      <c r="H60" s="98">
        <v>1.47</v>
      </c>
      <c r="I60" s="98">
        <v>1.0900000000000001</v>
      </c>
      <c r="J60" s="98">
        <v>1.01</v>
      </c>
      <c r="K60" s="98">
        <v>0.81</v>
      </c>
      <c r="L60" s="107">
        <v>1.02</v>
      </c>
      <c r="M60" s="99">
        <v>1.22</v>
      </c>
      <c r="N60" s="43"/>
    </row>
    <row r="61" spans="1:14" ht="26.25" customHeight="1" x14ac:dyDescent="0.25">
      <c r="A61" s="109"/>
      <c r="B61" s="109"/>
      <c r="C61" s="100" t="s">
        <v>11</v>
      </c>
      <c r="D61" s="101">
        <v>25.82</v>
      </c>
      <c r="E61" s="101">
        <v>5.32</v>
      </c>
      <c r="F61" s="101">
        <v>5.74</v>
      </c>
      <c r="G61" s="101">
        <v>14.31</v>
      </c>
      <c r="H61" s="101">
        <v>18.809999999999999</v>
      </c>
      <c r="I61" s="101">
        <v>15.28</v>
      </c>
      <c r="J61" s="101">
        <v>11.68</v>
      </c>
      <c r="K61" s="101">
        <v>12.05</v>
      </c>
      <c r="L61" s="108">
        <v>7.67</v>
      </c>
      <c r="M61" s="102">
        <v>11.22</v>
      </c>
      <c r="N61" s="43"/>
    </row>
    <row r="63" spans="1:14" x14ac:dyDescent="0.25">
      <c r="A63" t="s">
        <v>39</v>
      </c>
    </row>
  </sheetData>
  <mergeCells count="22">
    <mergeCell ref="A1:M1"/>
    <mergeCell ref="A2:M4"/>
    <mergeCell ref="B5:D5"/>
    <mergeCell ref="A6:C6"/>
    <mergeCell ref="A7:A12"/>
    <mergeCell ref="B7:B9"/>
    <mergeCell ref="B10:B12"/>
    <mergeCell ref="A13:A18"/>
    <mergeCell ref="B13:B15"/>
    <mergeCell ref="B16:B18"/>
    <mergeCell ref="A19:A31"/>
    <mergeCell ref="B19:B21"/>
    <mergeCell ref="B22:B24"/>
    <mergeCell ref="B25:B27"/>
    <mergeCell ref="B28:B30"/>
    <mergeCell ref="B31:C31"/>
    <mergeCell ref="A59:B61"/>
    <mergeCell ref="A37:B39"/>
    <mergeCell ref="A40:B42"/>
    <mergeCell ref="A43:B45"/>
    <mergeCell ref="A53:B55"/>
    <mergeCell ref="A56:B58"/>
  </mergeCells>
  <pageMargins left="0.51180555555555496" right="0.51180555555555496" top="0.78749999999999998" bottom="0.78749999999999998" header="0.51180555555555496" footer="0.51180555555555496"/>
  <pageSetup paperSize="9" scale="5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 Estatístico Mensal</vt:lpstr>
      <vt:lpstr>'Relatorio Estatístico Mensal'!Area_de_impressao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Regilene Pereira Capel</dc:creator>
  <dc:description/>
  <cp:lastModifiedBy>Regilene Pereira Capel</cp:lastModifiedBy>
  <cp:revision>0</cp:revision>
  <cp:lastPrinted>2021-11-30T20:24:34Z</cp:lastPrinted>
  <dcterms:created xsi:type="dcterms:W3CDTF">2021-11-30T20:10:40Z</dcterms:created>
  <dcterms:modified xsi:type="dcterms:W3CDTF">2022-01-07T17:19:44Z</dcterms:modified>
  <dc:language>pt-BR</dc:language>
</cp:coreProperties>
</file>